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<sst xmlns="http://schemas.openxmlformats.org/spreadsheetml/2006/main" count="96" uniqueCount="55">
  <si>
    <t>附件1</t>
  </si>
  <si>
    <t xml:space="preserve"> 信丰县2023年度森林采伐限额安排一览表</t>
  </si>
  <si>
    <t>单位：立方米</t>
  </si>
  <si>
    <t>权属单位</t>
  </si>
  <si>
    <t>起源</t>
  </si>
  <si>
    <t>合 计</t>
  </si>
  <si>
    <t>商 品 林（出材量）</t>
  </si>
  <si>
    <t>公 益 林（出材量）</t>
  </si>
  <si>
    <t>备注</t>
  </si>
  <si>
    <t>立木蓄积合计</t>
  </si>
  <si>
    <t>出材量合计</t>
  </si>
  <si>
    <t>小计</t>
  </si>
  <si>
    <t>主伐</t>
  </si>
  <si>
    <t>抚育采伐</t>
  </si>
  <si>
    <t>低产林改造</t>
  </si>
  <si>
    <t>其他采伐</t>
  </si>
  <si>
    <t>更新采伐</t>
  </si>
  <si>
    <t>低效林改造</t>
  </si>
  <si>
    <t>合计</t>
  </si>
  <si>
    <t>人工</t>
  </si>
  <si>
    <t>天然</t>
  </si>
  <si>
    <t>一、国有合计</t>
  </si>
  <si>
    <t>金鸡林场金鸡分场</t>
  </si>
  <si>
    <t>金鸡林场余村分场</t>
  </si>
  <si>
    <t xml:space="preserve"> </t>
  </si>
  <si>
    <t>金鸡林场隘高分场</t>
  </si>
  <si>
    <t>金盆山林场金盆山分场</t>
  </si>
  <si>
    <t>金盆山林场坪石分场</t>
  </si>
  <si>
    <t>林木良种繁育中心林木良种分场</t>
  </si>
  <si>
    <t>林木良种繁育中心九龙分场</t>
  </si>
  <si>
    <t>油山林场油山分场</t>
  </si>
  <si>
    <t>油山林场万隆分场</t>
  </si>
  <si>
    <t>油山林场西牛分场</t>
  </si>
  <si>
    <t>二、集体合计</t>
  </si>
  <si>
    <t>嘉定镇</t>
  </si>
  <si>
    <t>西牛镇</t>
  </si>
  <si>
    <t>大塘埠镇</t>
  </si>
  <si>
    <t>正平镇</t>
  </si>
  <si>
    <t>古陂镇</t>
  </si>
  <si>
    <t>新田镇</t>
  </si>
  <si>
    <t>大桥镇</t>
  </si>
  <si>
    <t>安西镇</t>
  </si>
  <si>
    <t>虎山乡</t>
  </si>
  <si>
    <t>小江镇</t>
  </si>
  <si>
    <t>崇仙乡</t>
  </si>
  <si>
    <t>铁石口镇</t>
  </si>
  <si>
    <t>小河镇</t>
  </si>
  <si>
    <t>大阿镇</t>
  </si>
  <si>
    <t>万隆乡</t>
  </si>
  <si>
    <t>油山镇</t>
  </si>
  <si>
    <t>脐橙（油茶）开发、林业重点项目和灾害木等采伐</t>
  </si>
  <si>
    <t>由县林业局统筹管理</t>
  </si>
  <si>
    <t>造林企业合计</t>
  </si>
  <si>
    <t>赣州华劲竹林发展有限公司</t>
  </si>
  <si>
    <t>赣州金太阳科技林业有限公司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</si>
</sst>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CESI黑体-GB2312"/>
      <family val="0"/>
    </font>
    <font>
      <sz val="22"/>
      <name val="CESI小标宋-GB2312"/>
      <family val="0"/>
    </font>
    <font>
      <sz val="22"/>
      <color indexed="10"/>
      <name val="CESI小标宋-GB2312"/>
      <family val="0"/>
    </font>
    <font>
      <sz val="16"/>
      <name val="CESI仿宋-GB2312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22"/>
      <color rgb="FFFF0000"/>
      <name val="CESI小标宋-GB2312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19" borderId="0" xfId="0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7" fontId="0" fillId="2" borderId="0" xfId="0" applyNumberFormat="1" applyFill="1" applyAlignment="1">
      <alignment vertical="center"/>
    </xf>
    <xf numFmtId="0" fontId="0" fillId="19" borderId="0" xfId="0" applyFill="1" applyAlignment="1">
      <alignment vertical="center"/>
    </xf>
    <xf numFmtId="0" fontId="4" fillId="19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35" fillId="2" borderId="10" xfId="0" applyFont="1" applyFill="1" applyBorder="1" applyAlignment="1">
      <alignment horizontal="center" vertical="center" wrapText="1"/>
    </xf>
    <xf numFmtId="176" fontId="35" fillId="2" borderId="10" xfId="0" applyNumberFormat="1" applyFont="1" applyFill="1" applyBorder="1" applyAlignment="1">
      <alignment horizontal="center" vertical="center" wrapText="1"/>
    </xf>
    <xf numFmtId="177" fontId="35" fillId="2" borderId="10" xfId="0" applyNumberFormat="1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177" fontId="36" fillId="2" borderId="10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/>
    </xf>
    <xf numFmtId="0" fontId="35" fillId="19" borderId="10" xfId="0" applyFont="1" applyFill="1" applyBorder="1" applyAlignment="1">
      <alignment horizontal="center" vertical="center" wrapText="1"/>
    </xf>
    <xf numFmtId="177" fontId="35" fillId="19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5" fillId="19" borderId="10" xfId="0" applyFont="1" applyFill="1" applyBorder="1" applyAlignment="1">
      <alignment horizontal="center" vertical="center"/>
    </xf>
    <xf numFmtId="0" fontId="38" fillId="19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center" wrapText="1"/>
    </xf>
    <xf numFmtId="177" fontId="36" fillId="19" borderId="10" xfId="0" applyNumberFormat="1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77" fontId="0" fillId="2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7" fontId="2" fillId="2" borderId="0" xfId="0" applyNumberFormat="1" applyFont="1" applyFill="1" applyAlignment="1">
      <alignment vertical="center"/>
    </xf>
    <xf numFmtId="0" fontId="39" fillId="2" borderId="10" xfId="0" applyFont="1" applyFill="1" applyBorder="1" applyAlignment="1">
      <alignment horizontal="center" vertical="center"/>
    </xf>
    <xf numFmtId="177" fontId="13" fillId="19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77" fontId="0" fillId="19" borderId="0" xfId="0" applyNumberFormat="1" applyFont="1" applyFill="1" applyAlignment="1">
      <alignment vertical="center"/>
    </xf>
    <xf numFmtId="177" fontId="2" fillId="19" borderId="0" xfId="0" applyNumberFormat="1" applyFont="1" applyFill="1" applyAlignment="1">
      <alignment vertical="center"/>
    </xf>
    <xf numFmtId="177" fontId="0" fillId="19" borderId="0" xfId="0" applyNumberFormat="1" applyFill="1" applyAlignment="1">
      <alignment vertical="center"/>
    </xf>
    <xf numFmtId="177" fontId="3" fillId="19" borderId="10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="115" zoomScaleNormal="115" workbookViewId="0" topLeftCell="A1">
      <pane ySplit="5" topLeftCell="A6" activePane="bottomLeft" state="frozen"/>
      <selection pane="bottomLeft" activeCell="O9" sqref="O9"/>
    </sheetView>
  </sheetViews>
  <sheetFormatPr defaultColWidth="8.75390625" defaultRowHeight="14.25"/>
  <cols>
    <col min="1" max="1" width="21.00390625" style="5" customWidth="1"/>
    <col min="2" max="2" width="4.625" style="5" customWidth="1"/>
    <col min="3" max="3" width="8.50390625" style="6" customWidth="1"/>
    <col min="4" max="4" width="7.625" style="7" customWidth="1"/>
    <col min="5" max="5" width="8.50390625" style="7" customWidth="1"/>
    <col min="6" max="6" width="8.00390625" style="5" customWidth="1"/>
    <col min="7" max="7" width="7.125" style="8" customWidth="1"/>
    <col min="8" max="8" width="6.00390625" style="5" customWidth="1"/>
    <col min="9" max="9" width="6.375" style="5" customWidth="1"/>
    <col min="10" max="10" width="6.625" style="7" customWidth="1"/>
    <col min="11" max="11" width="6.875" style="7" customWidth="1"/>
    <col min="12" max="12" width="7.25390625" style="5" customWidth="1"/>
    <col min="13" max="13" width="6.50390625" style="5" customWidth="1"/>
    <col min="14" max="14" width="5.375" style="5" customWidth="1"/>
    <col min="15" max="15" width="12.75390625" style="5" customWidth="1"/>
    <col min="16" max="16" width="13.50390625" style="9" customWidth="1"/>
    <col min="17" max="16384" width="8.75390625" style="10" customWidth="1"/>
  </cols>
  <sheetData>
    <row r="1" spans="1:15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28.5" customHeight="1">
      <c r="A2" s="13" t="s">
        <v>1</v>
      </c>
      <c r="B2" s="13"/>
      <c r="C2" s="14"/>
      <c r="D2" s="15"/>
      <c r="E2" s="15"/>
      <c r="F2" s="13"/>
      <c r="G2" s="13"/>
      <c r="H2" s="13"/>
      <c r="I2" s="13"/>
      <c r="J2" s="15"/>
      <c r="K2" s="15"/>
      <c r="L2" s="13"/>
      <c r="M2" s="13"/>
      <c r="N2" s="13"/>
      <c r="O2" s="38"/>
      <c r="Q2" s="9"/>
    </row>
    <row r="3" spans="1:17" ht="18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39"/>
      <c r="Q3" s="9"/>
    </row>
    <row r="4" spans="1:15" ht="21.75" customHeight="1">
      <c r="A4" s="18" t="s">
        <v>3</v>
      </c>
      <c r="B4" s="18" t="s">
        <v>4</v>
      </c>
      <c r="C4" s="19" t="s">
        <v>5</v>
      </c>
      <c r="D4" s="20"/>
      <c r="E4" s="18" t="s">
        <v>6</v>
      </c>
      <c r="F4" s="18"/>
      <c r="G4" s="18"/>
      <c r="H4" s="18"/>
      <c r="I4" s="18"/>
      <c r="J4" s="18" t="s">
        <v>7</v>
      </c>
      <c r="K4" s="18"/>
      <c r="L4" s="18"/>
      <c r="M4" s="18"/>
      <c r="N4" s="40"/>
      <c r="O4" s="18" t="s">
        <v>8</v>
      </c>
    </row>
    <row r="5" spans="1:27" ht="30.75" customHeight="1">
      <c r="A5" s="18"/>
      <c r="B5" s="18"/>
      <c r="C5" s="19" t="s">
        <v>9</v>
      </c>
      <c r="D5" s="20" t="s">
        <v>10</v>
      </c>
      <c r="E5" s="18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23" t="s">
        <v>11</v>
      </c>
      <c r="K5" s="23" t="s">
        <v>16</v>
      </c>
      <c r="L5" s="18" t="s">
        <v>13</v>
      </c>
      <c r="M5" s="18" t="s">
        <v>17</v>
      </c>
      <c r="N5" s="18" t="s">
        <v>15</v>
      </c>
      <c r="O5" s="18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16" s="1" customFormat="1" ht="27.75" customHeight="1">
      <c r="A6" s="21" t="s">
        <v>18</v>
      </c>
      <c r="B6" s="18" t="s">
        <v>18</v>
      </c>
      <c r="C6" s="22">
        <f>D6/0.65</f>
        <v>384575.3846153846</v>
      </c>
      <c r="D6" s="22">
        <f>D7+D8</f>
        <v>249974</v>
      </c>
      <c r="E6" s="22">
        <f>F6+G6+H6+I6</f>
        <v>224157</v>
      </c>
      <c r="F6" s="22">
        <f>F7+F8</f>
        <v>138331</v>
      </c>
      <c r="G6" s="22">
        <f>G7+G8</f>
        <v>78536</v>
      </c>
      <c r="H6" s="22">
        <f>H7+H8</f>
        <v>2060</v>
      </c>
      <c r="I6" s="22">
        <f>I7+I8</f>
        <v>5230</v>
      </c>
      <c r="J6" s="22">
        <f aca="true" t="shared" si="0" ref="J6:J11">K6+L6+M6+N6</f>
        <v>25817</v>
      </c>
      <c r="K6" s="22">
        <f>K7+K8</f>
        <v>3490</v>
      </c>
      <c r="L6" s="22">
        <f>L7+L8</f>
        <v>21320</v>
      </c>
      <c r="M6" s="22">
        <f>M7+M8</f>
        <v>167</v>
      </c>
      <c r="N6" s="22">
        <f>N7+N8</f>
        <v>840</v>
      </c>
      <c r="O6" s="18"/>
      <c r="P6" s="41"/>
    </row>
    <row r="7" spans="1:19" ht="25.5" customHeight="1">
      <c r="A7" s="21"/>
      <c r="B7" s="23" t="s">
        <v>19</v>
      </c>
      <c r="C7" s="22">
        <f>D7/0.65</f>
        <v>324267.6923076923</v>
      </c>
      <c r="D7" s="22">
        <f>E7+J7</f>
        <v>210774</v>
      </c>
      <c r="E7" s="22">
        <f>F7+G7+H7+I7</f>
        <v>199667</v>
      </c>
      <c r="F7" s="22">
        <f>F9+F23+F43</f>
        <v>138331</v>
      </c>
      <c r="G7" s="22">
        <f>G9+G23+G43</f>
        <v>56636</v>
      </c>
      <c r="H7" s="22">
        <f>H9+H23+H43</f>
        <v>340</v>
      </c>
      <c r="I7" s="22">
        <f>I9+I23+I43</f>
        <v>4360</v>
      </c>
      <c r="J7" s="22">
        <f t="shared" si="0"/>
        <v>11107</v>
      </c>
      <c r="K7" s="22">
        <f>K9+K23+K43</f>
        <v>2000</v>
      </c>
      <c r="L7" s="22">
        <f>L9+L23+L43</f>
        <v>8920</v>
      </c>
      <c r="M7" s="22">
        <f>M9+M23+M43</f>
        <v>7</v>
      </c>
      <c r="N7" s="22">
        <f>N9+N23+N43</f>
        <v>180</v>
      </c>
      <c r="O7" s="18"/>
      <c r="Q7" s="9"/>
      <c r="R7" s="9"/>
      <c r="S7" s="9"/>
    </row>
    <row r="8" spans="1:17" ht="25.5" customHeight="1">
      <c r="A8" s="21"/>
      <c r="B8" s="23" t="s">
        <v>20</v>
      </c>
      <c r="C8" s="22">
        <f>D8/0.65</f>
        <v>60307.692307692305</v>
      </c>
      <c r="D8" s="22">
        <f>E8+J8</f>
        <v>39200</v>
      </c>
      <c r="E8" s="22">
        <f>F8+G8+H8+I8</f>
        <v>24490</v>
      </c>
      <c r="F8" s="22"/>
      <c r="G8" s="22">
        <f>G10+G24</f>
        <v>21900</v>
      </c>
      <c r="H8" s="22">
        <f>H10+H24</f>
        <v>1720</v>
      </c>
      <c r="I8" s="22">
        <f>I10+I24</f>
        <v>870</v>
      </c>
      <c r="J8" s="22">
        <f t="shared" si="0"/>
        <v>14710</v>
      </c>
      <c r="K8" s="22">
        <f>K10+K24</f>
        <v>1490</v>
      </c>
      <c r="L8" s="22">
        <f>L10+L24</f>
        <v>12400</v>
      </c>
      <c r="M8" s="22">
        <f>M10+M24</f>
        <v>160</v>
      </c>
      <c r="N8" s="22">
        <f>N10+N24</f>
        <v>660</v>
      </c>
      <c r="O8" s="18"/>
      <c r="P8" s="10"/>
      <c r="Q8" s="9"/>
    </row>
    <row r="9" spans="1:27" s="1" customFormat="1" ht="19.5" customHeight="1">
      <c r="A9" s="21" t="s">
        <v>21</v>
      </c>
      <c r="B9" s="23" t="s">
        <v>19</v>
      </c>
      <c r="C9" s="22">
        <f>D9/0.65</f>
        <v>156133.84615384616</v>
      </c>
      <c r="D9" s="22">
        <f>E9+J9</f>
        <v>101487</v>
      </c>
      <c r="E9" s="22">
        <f>F9+G9+H9+I9</f>
        <v>95577</v>
      </c>
      <c r="F9" s="22">
        <f>F11+F12+F13+F14+F15+F16+F17+F18+F19+F21</f>
        <v>75431</v>
      </c>
      <c r="G9" s="22">
        <f>G11+G12+G13+G14+G15+G16+G17+G18+G19+G21</f>
        <v>19946</v>
      </c>
      <c r="H9" s="22">
        <f>H11+H12+H13+H14+H15+H16+H17+H18+H19+H21</f>
        <v>100</v>
      </c>
      <c r="I9" s="22">
        <f>I11+I12+I13+I14+I15+I16+I17+I18+I19+I21</f>
        <v>100</v>
      </c>
      <c r="J9" s="22">
        <f t="shared" si="0"/>
        <v>5910</v>
      </c>
      <c r="K9" s="22">
        <f>K11+K12+K13+K14+K15+K16+K17+K18+K19+K21</f>
        <v>1300</v>
      </c>
      <c r="L9" s="22">
        <f>L11+L12+L13+L14+L15+L16+L17+L18+L19+L21</f>
        <v>4610</v>
      </c>
      <c r="M9" s="22"/>
      <c r="N9" s="22"/>
      <c r="O9" s="20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s="1" customFormat="1" ht="19.5" customHeight="1">
      <c r="A10" s="21"/>
      <c r="B10" s="23" t="s">
        <v>20</v>
      </c>
      <c r="C10" s="22">
        <f>D10/0.65</f>
        <v>2307.6923076923076</v>
      </c>
      <c r="D10" s="22">
        <f>E10+J10</f>
        <v>1500</v>
      </c>
      <c r="E10" s="22">
        <f>F10+G10+H10+I10</f>
        <v>300</v>
      </c>
      <c r="F10" s="22"/>
      <c r="G10" s="22">
        <f>G20+G22</f>
        <v>300</v>
      </c>
      <c r="H10" s="22"/>
      <c r="I10" s="22"/>
      <c r="J10" s="22">
        <f t="shared" si="0"/>
        <v>1200</v>
      </c>
      <c r="K10" s="22"/>
      <c r="L10" s="22">
        <f>L20+L22</f>
        <v>1200</v>
      </c>
      <c r="M10" s="22"/>
      <c r="N10" s="22"/>
      <c r="O10" s="2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19" s="1" customFormat="1" ht="19.5" customHeight="1">
      <c r="A11" s="18" t="s">
        <v>22</v>
      </c>
      <c r="B11" s="23" t="s">
        <v>19</v>
      </c>
      <c r="C11" s="20">
        <f aca="true" t="shared" si="1" ref="C11:C18">D11/0.65</f>
        <v>42507.692307692305</v>
      </c>
      <c r="D11" s="20">
        <f aca="true" t="shared" si="2" ref="D11:D18">E11+J11</f>
        <v>27630</v>
      </c>
      <c r="E11" s="20">
        <f aca="true" t="shared" si="3" ref="E11:E19">F11+G11+H11+I11</f>
        <v>26830</v>
      </c>
      <c r="F11" s="23">
        <v>18830</v>
      </c>
      <c r="G11" s="23">
        <v>8000</v>
      </c>
      <c r="H11" s="23"/>
      <c r="I11" s="23"/>
      <c r="J11" s="20">
        <f t="shared" si="0"/>
        <v>800</v>
      </c>
      <c r="K11" s="20"/>
      <c r="L11" s="23">
        <v>800</v>
      </c>
      <c r="M11" s="23"/>
      <c r="N11" s="23"/>
      <c r="O11" s="18"/>
      <c r="P11" s="9"/>
      <c r="Q11" s="9"/>
      <c r="R11" s="9"/>
      <c r="S11" s="9"/>
    </row>
    <row r="12" spans="1:19" s="1" customFormat="1" ht="19.5" customHeight="1">
      <c r="A12" s="18" t="s">
        <v>23</v>
      </c>
      <c r="B12" s="23" t="s">
        <v>19</v>
      </c>
      <c r="C12" s="20">
        <f t="shared" si="1"/>
        <v>13924.615384615385</v>
      </c>
      <c r="D12" s="20">
        <f t="shared" si="2"/>
        <v>9051</v>
      </c>
      <c r="E12" s="20">
        <f t="shared" si="3"/>
        <v>9051</v>
      </c>
      <c r="F12" s="24">
        <v>7951</v>
      </c>
      <c r="G12" s="23">
        <v>1100</v>
      </c>
      <c r="H12" s="23"/>
      <c r="I12" s="23"/>
      <c r="J12" s="20"/>
      <c r="K12" s="20"/>
      <c r="L12" s="23"/>
      <c r="M12" s="23"/>
      <c r="N12" s="23"/>
      <c r="O12" s="18" t="s">
        <v>24</v>
      </c>
      <c r="P12" s="9"/>
      <c r="Q12" s="9"/>
      <c r="R12" s="9"/>
      <c r="S12" s="9"/>
    </row>
    <row r="13" spans="1:19" s="1" customFormat="1" ht="19.5" customHeight="1">
      <c r="A13" s="18" t="s">
        <v>25</v>
      </c>
      <c r="B13" s="23" t="s">
        <v>19</v>
      </c>
      <c r="C13" s="20">
        <f t="shared" si="1"/>
        <v>17461.53846153846</v>
      </c>
      <c r="D13" s="20">
        <f t="shared" si="2"/>
        <v>11350</v>
      </c>
      <c r="E13" s="20">
        <f t="shared" si="3"/>
        <v>10700</v>
      </c>
      <c r="F13" s="23">
        <v>9200</v>
      </c>
      <c r="G13" s="23">
        <v>1500</v>
      </c>
      <c r="H13" s="23"/>
      <c r="I13" s="23"/>
      <c r="J13" s="20">
        <f aca="true" t="shared" si="4" ref="J13:J21">K13+L13+M13+N13</f>
        <v>650</v>
      </c>
      <c r="K13" s="20"/>
      <c r="L13" s="23">
        <v>650</v>
      </c>
      <c r="M13" s="23"/>
      <c r="N13" s="23"/>
      <c r="O13" s="18"/>
      <c r="P13" s="9"/>
      <c r="Q13" s="9"/>
      <c r="R13" s="9"/>
      <c r="S13" s="9"/>
    </row>
    <row r="14" spans="1:19" ht="19.5" customHeight="1">
      <c r="A14" s="18" t="s">
        <v>26</v>
      </c>
      <c r="B14" s="23" t="s">
        <v>19</v>
      </c>
      <c r="C14" s="20">
        <f t="shared" si="1"/>
        <v>28461.53846153846</v>
      </c>
      <c r="D14" s="20">
        <f t="shared" si="2"/>
        <v>18500</v>
      </c>
      <c r="E14" s="20">
        <f t="shared" si="3"/>
        <v>18500</v>
      </c>
      <c r="F14" s="23">
        <v>16000</v>
      </c>
      <c r="G14" s="23">
        <v>2500</v>
      </c>
      <c r="H14" s="23"/>
      <c r="I14" s="23"/>
      <c r="J14" s="20"/>
      <c r="K14" s="20"/>
      <c r="L14" s="23"/>
      <c r="M14" s="23"/>
      <c r="N14" s="23"/>
      <c r="O14" s="18"/>
      <c r="Q14" s="9"/>
      <c r="R14" s="9"/>
      <c r="S14" s="9"/>
    </row>
    <row r="15" spans="1:19" ht="19.5" customHeight="1">
      <c r="A15" s="18" t="s">
        <v>27</v>
      </c>
      <c r="B15" s="23" t="s">
        <v>19</v>
      </c>
      <c r="C15" s="20">
        <f t="shared" si="1"/>
        <v>4923.076923076923</v>
      </c>
      <c r="D15" s="20">
        <f t="shared" si="2"/>
        <v>3200</v>
      </c>
      <c r="E15" s="20">
        <f t="shared" si="3"/>
        <v>1800</v>
      </c>
      <c r="F15" s="23">
        <v>1200</v>
      </c>
      <c r="G15" s="23">
        <v>500</v>
      </c>
      <c r="H15" s="23">
        <v>100</v>
      </c>
      <c r="I15" s="23"/>
      <c r="J15" s="20">
        <f t="shared" si="4"/>
        <v>1400</v>
      </c>
      <c r="K15" s="20">
        <v>850</v>
      </c>
      <c r="L15" s="23">
        <v>550</v>
      </c>
      <c r="M15" s="23"/>
      <c r="N15" s="23"/>
      <c r="O15" s="42"/>
      <c r="Q15" s="9"/>
      <c r="R15" s="9"/>
      <c r="S15" s="9"/>
    </row>
    <row r="16" spans="1:19" s="1" customFormat="1" ht="33" customHeight="1">
      <c r="A16" s="18" t="s">
        <v>28</v>
      </c>
      <c r="B16" s="23" t="s">
        <v>19</v>
      </c>
      <c r="C16" s="20">
        <f t="shared" si="1"/>
        <v>5153.846153846153</v>
      </c>
      <c r="D16" s="20">
        <f t="shared" si="2"/>
        <v>3350</v>
      </c>
      <c r="E16" s="20">
        <f t="shared" si="3"/>
        <v>2400</v>
      </c>
      <c r="F16" s="23">
        <v>2100</v>
      </c>
      <c r="G16" s="23">
        <v>200</v>
      </c>
      <c r="H16" s="23"/>
      <c r="I16" s="23">
        <v>100</v>
      </c>
      <c r="J16" s="20">
        <f t="shared" si="4"/>
        <v>950</v>
      </c>
      <c r="K16" s="20">
        <v>450</v>
      </c>
      <c r="L16" s="24">
        <v>500</v>
      </c>
      <c r="M16" s="23"/>
      <c r="N16" s="23"/>
      <c r="O16" s="18"/>
      <c r="P16" s="9"/>
      <c r="Q16" s="9"/>
      <c r="R16" s="9"/>
      <c r="S16" s="9"/>
    </row>
    <row r="17" spans="1:19" s="1" customFormat="1" ht="36.75" customHeight="1">
      <c r="A17" s="18" t="s">
        <v>29</v>
      </c>
      <c r="B17" s="23" t="s">
        <v>19</v>
      </c>
      <c r="C17" s="20">
        <f t="shared" si="1"/>
        <v>19230.76923076923</v>
      </c>
      <c r="D17" s="20">
        <f t="shared" si="2"/>
        <v>12500</v>
      </c>
      <c r="E17" s="20">
        <f t="shared" si="3"/>
        <v>12000</v>
      </c>
      <c r="F17" s="23">
        <v>10000</v>
      </c>
      <c r="G17" s="23">
        <v>2000</v>
      </c>
      <c r="H17" s="23"/>
      <c r="I17" s="23"/>
      <c r="J17" s="20">
        <f t="shared" si="4"/>
        <v>500</v>
      </c>
      <c r="K17" s="20"/>
      <c r="L17" s="23">
        <v>500</v>
      </c>
      <c r="M17" s="23"/>
      <c r="N17" s="23"/>
      <c r="O17" s="18"/>
      <c r="P17" s="9"/>
      <c r="Q17" s="9"/>
      <c r="R17" s="9"/>
      <c r="S17" s="9"/>
    </row>
    <row r="18" spans="1:19" s="1" customFormat="1" ht="24.75" customHeight="1">
      <c r="A18" s="18" t="s">
        <v>30</v>
      </c>
      <c r="B18" s="23" t="s">
        <v>19</v>
      </c>
      <c r="C18" s="20">
        <f t="shared" si="1"/>
        <v>8316.923076923076</v>
      </c>
      <c r="D18" s="20">
        <f t="shared" si="2"/>
        <v>5406</v>
      </c>
      <c r="E18" s="20">
        <f t="shared" si="3"/>
        <v>5096</v>
      </c>
      <c r="F18" s="24">
        <v>2450</v>
      </c>
      <c r="G18" s="23">
        <v>2646</v>
      </c>
      <c r="H18" s="23"/>
      <c r="I18" s="23"/>
      <c r="J18" s="20">
        <f t="shared" si="4"/>
        <v>310</v>
      </c>
      <c r="K18" s="20"/>
      <c r="L18" s="23">
        <v>310</v>
      </c>
      <c r="M18" s="23"/>
      <c r="N18" s="23"/>
      <c r="O18" s="18"/>
      <c r="P18" s="9"/>
      <c r="Q18" s="9"/>
      <c r="R18" s="9"/>
      <c r="S18" s="9"/>
    </row>
    <row r="19" spans="1:19" s="1" customFormat="1" ht="24" customHeight="1">
      <c r="A19" s="18" t="s">
        <v>31</v>
      </c>
      <c r="B19" s="23" t="s">
        <v>19</v>
      </c>
      <c r="C19" s="20">
        <f aca="true" t="shared" si="5" ref="C19:C24">D19/0.65</f>
        <v>14923.076923076922</v>
      </c>
      <c r="D19" s="20">
        <f aca="true" t="shared" si="6" ref="D19:D24">E19+J19</f>
        <v>9700</v>
      </c>
      <c r="E19" s="20">
        <f t="shared" si="3"/>
        <v>8700</v>
      </c>
      <c r="F19" s="23">
        <v>7700</v>
      </c>
      <c r="G19" s="23">
        <v>1000</v>
      </c>
      <c r="H19" s="23"/>
      <c r="I19" s="23"/>
      <c r="J19" s="20">
        <f t="shared" si="4"/>
        <v>1000</v>
      </c>
      <c r="K19" s="20"/>
      <c r="L19" s="23">
        <v>1000</v>
      </c>
      <c r="M19" s="23"/>
      <c r="N19" s="23"/>
      <c r="O19" s="18"/>
      <c r="P19" s="9"/>
      <c r="Q19" s="9"/>
      <c r="R19" s="9"/>
      <c r="S19" s="9"/>
    </row>
    <row r="20" spans="1:19" s="1" customFormat="1" ht="22.5" customHeight="1">
      <c r="A20" s="18"/>
      <c r="B20" s="23" t="s">
        <v>20</v>
      </c>
      <c r="C20" s="20">
        <f t="shared" si="5"/>
        <v>1846.1538461538462</v>
      </c>
      <c r="D20" s="20">
        <f t="shared" si="6"/>
        <v>1200</v>
      </c>
      <c r="E20" s="20"/>
      <c r="F20" s="23"/>
      <c r="G20" s="23"/>
      <c r="H20" s="23"/>
      <c r="I20" s="23"/>
      <c r="J20" s="20">
        <f t="shared" si="4"/>
        <v>1200</v>
      </c>
      <c r="K20" s="20"/>
      <c r="L20" s="23">
        <v>1200</v>
      </c>
      <c r="M20" s="23"/>
      <c r="N20" s="23"/>
      <c r="O20" s="18"/>
      <c r="P20" s="9"/>
      <c r="Q20" s="9"/>
      <c r="R20" s="9"/>
      <c r="S20" s="9"/>
    </row>
    <row r="21" spans="1:19" s="1" customFormat="1" ht="24" customHeight="1">
      <c r="A21" s="18" t="s">
        <v>32</v>
      </c>
      <c r="B21" s="23" t="s">
        <v>19</v>
      </c>
      <c r="C21" s="20">
        <f t="shared" si="5"/>
        <v>1230.7692307692307</v>
      </c>
      <c r="D21" s="20">
        <f t="shared" si="6"/>
        <v>800</v>
      </c>
      <c r="E21" s="20">
        <f>F21+G21+H21+I21</f>
        <v>500</v>
      </c>
      <c r="F21" s="23"/>
      <c r="G21" s="24">
        <v>500</v>
      </c>
      <c r="H21" s="23"/>
      <c r="I21" s="23"/>
      <c r="J21" s="20">
        <f t="shared" si="4"/>
        <v>300</v>
      </c>
      <c r="K21" s="20"/>
      <c r="L21" s="23">
        <v>300</v>
      </c>
      <c r="M21" s="23"/>
      <c r="N21" s="23"/>
      <c r="O21" s="18"/>
      <c r="P21" s="9"/>
      <c r="Q21" s="9"/>
      <c r="R21" s="9"/>
      <c r="S21" s="9"/>
    </row>
    <row r="22" spans="1:19" s="1" customFormat="1" ht="27.75" customHeight="1">
      <c r="A22" s="18"/>
      <c r="B22" s="23" t="s">
        <v>20</v>
      </c>
      <c r="C22" s="20">
        <f t="shared" si="5"/>
        <v>461.53846153846155</v>
      </c>
      <c r="D22" s="20">
        <f t="shared" si="6"/>
        <v>300</v>
      </c>
      <c r="E22" s="20">
        <f>F22+G22+H22+I22</f>
        <v>300</v>
      </c>
      <c r="F22" s="23"/>
      <c r="G22" s="24">
        <v>300</v>
      </c>
      <c r="H22" s="23"/>
      <c r="I22" s="23"/>
      <c r="J22" s="20"/>
      <c r="K22" s="20"/>
      <c r="L22" s="23"/>
      <c r="M22" s="23"/>
      <c r="N22" s="23"/>
      <c r="O22" s="18"/>
      <c r="P22" s="9"/>
      <c r="Q22" s="9"/>
      <c r="R22" s="9"/>
      <c r="S22" s="9"/>
    </row>
    <row r="23" spans="1:19" s="1" customFormat="1" ht="18.75" customHeight="1">
      <c r="A23" s="21" t="s">
        <v>33</v>
      </c>
      <c r="B23" s="25" t="s">
        <v>19</v>
      </c>
      <c r="C23" s="22">
        <f t="shared" si="5"/>
        <v>151503.0769230769</v>
      </c>
      <c r="D23" s="22">
        <f t="shared" si="6"/>
        <v>98477</v>
      </c>
      <c r="E23" s="22">
        <f>F23+G23+H23+I23</f>
        <v>93300</v>
      </c>
      <c r="F23" s="22">
        <f>F25+F26+F27+F28+F29+F30+F31+F32+F33+F34+F35+F36+F37+F38+F39+F40+F41</f>
        <v>52800</v>
      </c>
      <c r="G23" s="26">
        <f>G25+G26+G27+G28+G29+G30+G31+G32+G33+G34+G35+G36+G37+G38+G40+G39+G41</f>
        <v>36000</v>
      </c>
      <c r="H23" s="26">
        <f>H41</f>
        <v>240</v>
      </c>
      <c r="I23" s="26">
        <f>I41</f>
        <v>4260</v>
      </c>
      <c r="J23" s="22">
        <f>K23+L23+M23+N23</f>
        <v>5177</v>
      </c>
      <c r="K23" s="43">
        <f aca="true" t="shared" si="7" ref="K23:N24">K41</f>
        <v>700</v>
      </c>
      <c r="L23" s="26">
        <f t="shared" si="7"/>
        <v>4290</v>
      </c>
      <c r="M23" s="26">
        <f t="shared" si="7"/>
        <v>7</v>
      </c>
      <c r="N23" s="44">
        <f t="shared" si="7"/>
        <v>180</v>
      </c>
      <c r="O23" s="18"/>
      <c r="P23" s="41"/>
      <c r="Q23" s="41"/>
      <c r="R23" s="41"/>
      <c r="S23" s="41"/>
    </row>
    <row r="24" spans="1:19" s="1" customFormat="1" ht="18.75" customHeight="1">
      <c r="A24" s="21"/>
      <c r="B24" s="25" t="s">
        <v>20</v>
      </c>
      <c r="C24" s="22">
        <f t="shared" si="5"/>
        <v>58000</v>
      </c>
      <c r="D24" s="22">
        <f t="shared" si="6"/>
        <v>37700</v>
      </c>
      <c r="E24" s="22">
        <f>F24+G24+I24+H24</f>
        <v>24190</v>
      </c>
      <c r="F24" s="22"/>
      <c r="G24" s="26">
        <f>G42</f>
        <v>21600</v>
      </c>
      <c r="H24" s="26">
        <f>H42</f>
        <v>1720</v>
      </c>
      <c r="I24" s="26">
        <f>I42</f>
        <v>870</v>
      </c>
      <c r="J24" s="22">
        <f>K24+L24+M24+N24</f>
        <v>13510</v>
      </c>
      <c r="K24" s="43">
        <f t="shared" si="7"/>
        <v>1490</v>
      </c>
      <c r="L24" s="26">
        <f t="shared" si="7"/>
        <v>11200</v>
      </c>
      <c r="M24" s="26">
        <f t="shared" si="7"/>
        <v>160</v>
      </c>
      <c r="N24" s="44">
        <f t="shared" si="7"/>
        <v>660</v>
      </c>
      <c r="O24" s="18"/>
      <c r="P24" s="41"/>
      <c r="Q24" s="41"/>
      <c r="R24" s="41"/>
      <c r="S24" s="41"/>
    </row>
    <row r="25" spans="1:19" s="2" customFormat="1" ht="18.75" customHeight="1">
      <c r="A25" s="27" t="s">
        <v>34</v>
      </c>
      <c r="B25" s="23" t="s">
        <v>19</v>
      </c>
      <c r="C25" s="20">
        <f aca="true" t="shared" si="8" ref="C25:C45">D25/0.65</f>
        <v>2307.6923076923076</v>
      </c>
      <c r="D25" s="20">
        <f aca="true" t="shared" si="9" ref="D25:D45">E25+J25</f>
        <v>1500</v>
      </c>
      <c r="E25" s="20">
        <f aca="true" t="shared" si="10" ref="E25:E45">F25+G25+H25+I25</f>
        <v>1500</v>
      </c>
      <c r="F25" s="28">
        <v>500</v>
      </c>
      <c r="G25" s="28">
        <v>1000</v>
      </c>
      <c r="H25" s="28"/>
      <c r="I25" s="28"/>
      <c r="J25" s="28"/>
      <c r="K25" s="28"/>
      <c r="L25" s="28"/>
      <c r="M25" s="28"/>
      <c r="N25" s="28"/>
      <c r="O25" s="27"/>
      <c r="P25" s="45"/>
      <c r="Q25" s="45"/>
      <c r="R25" s="45"/>
      <c r="S25" s="45"/>
    </row>
    <row r="26" spans="1:19" s="3" customFormat="1" ht="18.75" customHeight="1">
      <c r="A26" s="27" t="s">
        <v>35</v>
      </c>
      <c r="B26" s="23" t="s">
        <v>19</v>
      </c>
      <c r="C26" s="20">
        <f t="shared" si="8"/>
        <v>4307.692307692308</v>
      </c>
      <c r="D26" s="20">
        <f t="shared" si="9"/>
        <v>2800</v>
      </c>
      <c r="E26" s="20">
        <f t="shared" si="10"/>
        <v>2800</v>
      </c>
      <c r="F26" s="28">
        <v>2000</v>
      </c>
      <c r="G26" s="28">
        <v>800</v>
      </c>
      <c r="H26" s="28"/>
      <c r="I26" s="28"/>
      <c r="J26" s="28"/>
      <c r="K26" s="28"/>
      <c r="L26" s="28"/>
      <c r="M26" s="28"/>
      <c r="N26" s="28"/>
      <c r="O26" s="27"/>
      <c r="P26" s="46"/>
      <c r="Q26" s="46"/>
      <c r="R26" s="46"/>
      <c r="S26" s="46"/>
    </row>
    <row r="27" spans="1:19" ht="18.75" customHeight="1">
      <c r="A27" s="29" t="s">
        <v>36</v>
      </c>
      <c r="B27" s="23" t="s">
        <v>19</v>
      </c>
      <c r="C27" s="20">
        <f t="shared" si="8"/>
        <v>2923.076923076923</v>
      </c>
      <c r="D27" s="20">
        <f t="shared" si="9"/>
        <v>1900</v>
      </c>
      <c r="E27" s="20">
        <f t="shared" si="10"/>
        <v>1900</v>
      </c>
      <c r="F27" s="30">
        <v>500</v>
      </c>
      <c r="G27" s="31">
        <v>1400</v>
      </c>
      <c r="H27" s="32"/>
      <c r="I27" s="32"/>
      <c r="J27" s="28"/>
      <c r="K27" s="28"/>
      <c r="L27" s="32"/>
      <c r="M27" s="32"/>
      <c r="N27" s="32"/>
      <c r="O27" s="27"/>
      <c r="P27" s="47"/>
      <c r="Q27" s="47"/>
      <c r="R27" s="47"/>
      <c r="S27" s="47"/>
    </row>
    <row r="28" spans="1:19" s="3" customFormat="1" ht="18.75" customHeight="1">
      <c r="A28" s="27" t="s">
        <v>37</v>
      </c>
      <c r="B28" s="23" t="s">
        <v>19</v>
      </c>
      <c r="C28" s="20">
        <f t="shared" si="8"/>
        <v>923.0769230769231</v>
      </c>
      <c r="D28" s="20">
        <f t="shared" si="9"/>
        <v>600</v>
      </c>
      <c r="E28" s="20">
        <f t="shared" si="10"/>
        <v>600</v>
      </c>
      <c r="F28" s="32">
        <v>500</v>
      </c>
      <c r="G28" s="32">
        <v>100</v>
      </c>
      <c r="H28" s="28"/>
      <c r="I28" s="28"/>
      <c r="J28" s="28"/>
      <c r="K28" s="28"/>
      <c r="L28" s="28"/>
      <c r="M28" s="28"/>
      <c r="N28" s="28"/>
      <c r="O28" s="27"/>
      <c r="P28" s="46"/>
      <c r="Q28" s="46"/>
      <c r="R28" s="46"/>
      <c r="S28" s="46"/>
    </row>
    <row r="29" spans="1:17" ht="18.75" customHeight="1">
      <c r="A29" s="27" t="s">
        <v>38</v>
      </c>
      <c r="B29" s="23" t="s">
        <v>19</v>
      </c>
      <c r="C29" s="20">
        <f t="shared" si="8"/>
        <v>22153.846153846152</v>
      </c>
      <c r="D29" s="20">
        <f t="shared" si="9"/>
        <v>14400</v>
      </c>
      <c r="E29" s="20">
        <f t="shared" si="10"/>
        <v>14400</v>
      </c>
      <c r="F29" s="28">
        <v>10400</v>
      </c>
      <c r="G29" s="28">
        <v>4000</v>
      </c>
      <c r="H29" s="28"/>
      <c r="I29" s="28"/>
      <c r="J29" s="28"/>
      <c r="K29" s="28"/>
      <c r="L29" s="28"/>
      <c r="M29" s="28"/>
      <c r="N29" s="28"/>
      <c r="O29" s="27"/>
      <c r="P29" s="10"/>
      <c r="Q29" s="47"/>
    </row>
    <row r="30" spans="1:17" ht="18.75" customHeight="1">
      <c r="A30" s="27" t="s">
        <v>39</v>
      </c>
      <c r="B30" s="23" t="s">
        <v>19</v>
      </c>
      <c r="C30" s="20">
        <f t="shared" si="8"/>
        <v>21230.76923076923</v>
      </c>
      <c r="D30" s="20">
        <f t="shared" si="9"/>
        <v>13800</v>
      </c>
      <c r="E30" s="20">
        <f t="shared" si="10"/>
        <v>13800</v>
      </c>
      <c r="F30" s="28">
        <v>10000</v>
      </c>
      <c r="G30" s="28">
        <v>3800</v>
      </c>
      <c r="H30" s="28"/>
      <c r="I30" s="28"/>
      <c r="J30" s="28"/>
      <c r="K30" s="28"/>
      <c r="L30" s="28"/>
      <c r="M30" s="28"/>
      <c r="N30" s="28"/>
      <c r="O30" s="27"/>
      <c r="P30" s="10"/>
      <c r="Q30" s="47"/>
    </row>
    <row r="31" spans="1:19" ht="18.75" customHeight="1">
      <c r="A31" s="27" t="s">
        <v>40</v>
      </c>
      <c r="B31" s="23" t="s">
        <v>19</v>
      </c>
      <c r="C31" s="20">
        <f t="shared" si="8"/>
        <v>4615.384615384615</v>
      </c>
      <c r="D31" s="20">
        <f t="shared" si="9"/>
        <v>3000</v>
      </c>
      <c r="E31" s="20">
        <f t="shared" si="10"/>
        <v>3000</v>
      </c>
      <c r="F31" s="28">
        <v>2200</v>
      </c>
      <c r="G31" s="28">
        <v>800</v>
      </c>
      <c r="H31" s="28"/>
      <c r="I31" s="28"/>
      <c r="J31" s="28"/>
      <c r="K31" s="28"/>
      <c r="L31" s="28"/>
      <c r="M31" s="28"/>
      <c r="N31" s="28"/>
      <c r="O31" s="27"/>
      <c r="P31" s="47"/>
      <c r="Q31" s="47"/>
      <c r="R31" s="47"/>
      <c r="S31" s="47"/>
    </row>
    <row r="32" spans="1:19" ht="18.75" customHeight="1">
      <c r="A32" s="27" t="s">
        <v>41</v>
      </c>
      <c r="B32" s="23" t="s">
        <v>19</v>
      </c>
      <c r="C32" s="20">
        <f t="shared" si="8"/>
        <v>7230.7692307692305</v>
      </c>
      <c r="D32" s="20">
        <f t="shared" si="9"/>
        <v>4700</v>
      </c>
      <c r="E32" s="20">
        <f t="shared" si="10"/>
        <v>4700</v>
      </c>
      <c r="F32" s="28">
        <v>2100</v>
      </c>
      <c r="G32" s="28">
        <v>2600</v>
      </c>
      <c r="H32" s="28"/>
      <c r="I32" s="28"/>
      <c r="J32" s="28"/>
      <c r="K32" s="28"/>
      <c r="L32" s="28"/>
      <c r="M32" s="28"/>
      <c r="N32" s="28"/>
      <c r="O32" s="27"/>
      <c r="P32" s="47"/>
      <c r="Q32" s="47"/>
      <c r="R32" s="47"/>
      <c r="S32" s="47"/>
    </row>
    <row r="33" spans="1:19" ht="18.75" customHeight="1">
      <c r="A33" s="27" t="s">
        <v>42</v>
      </c>
      <c r="B33" s="23" t="s">
        <v>19</v>
      </c>
      <c r="C33" s="20">
        <f t="shared" si="8"/>
        <v>4461.538461538461</v>
      </c>
      <c r="D33" s="20">
        <f t="shared" si="9"/>
        <v>2900</v>
      </c>
      <c r="E33" s="20">
        <f t="shared" si="10"/>
        <v>2900</v>
      </c>
      <c r="F33" s="28">
        <v>2100</v>
      </c>
      <c r="G33" s="28">
        <v>800</v>
      </c>
      <c r="H33" s="28"/>
      <c r="I33" s="28"/>
      <c r="J33" s="28"/>
      <c r="K33" s="28"/>
      <c r="L33" s="28"/>
      <c r="M33" s="28"/>
      <c r="N33" s="28"/>
      <c r="O33" s="27"/>
      <c r="P33" s="47"/>
      <c r="Q33" s="47"/>
      <c r="R33" s="47"/>
      <c r="S33" s="47"/>
    </row>
    <row r="34" spans="1:19" ht="18.75" customHeight="1">
      <c r="A34" s="27" t="s">
        <v>43</v>
      </c>
      <c r="B34" s="23" t="s">
        <v>19</v>
      </c>
      <c r="C34" s="20">
        <f t="shared" si="8"/>
        <v>5846.153846153846</v>
      </c>
      <c r="D34" s="20">
        <f t="shared" si="9"/>
        <v>3800</v>
      </c>
      <c r="E34" s="20">
        <f t="shared" si="10"/>
        <v>3800</v>
      </c>
      <c r="F34" s="28">
        <v>2200</v>
      </c>
      <c r="G34" s="28">
        <v>1600</v>
      </c>
      <c r="H34" s="28"/>
      <c r="I34" s="28"/>
      <c r="J34" s="28"/>
      <c r="K34" s="28"/>
      <c r="L34" s="28"/>
      <c r="M34" s="28"/>
      <c r="N34" s="28"/>
      <c r="O34" s="27"/>
      <c r="P34" s="47"/>
      <c r="Q34" s="47"/>
      <c r="R34" s="47"/>
      <c r="S34" s="47"/>
    </row>
    <row r="35" spans="1:19" ht="18.75" customHeight="1">
      <c r="A35" s="27" t="s">
        <v>44</v>
      </c>
      <c r="B35" s="23" t="s">
        <v>19</v>
      </c>
      <c r="C35" s="20">
        <f t="shared" si="8"/>
        <v>3230.7692307692305</v>
      </c>
      <c r="D35" s="20">
        <f t="shared" si="9"/>
        <v>2100</v>
      </c>
      <c r="E35" s="20">
        <f t="shared" si="10"/>
        <v>2100</v>
      </c>
      <c r="F35" s="28">
        <v>1700</v>
      </c>
      <c r="G35" s="28">
        <v>400</v>
      </c>
      <c r="H35" s="28"/>
      <c r="I35" s="28"/>
      <c r="J35" s="28"/>
      <c r="K35" s="28"/>
      <c r="L35" s="28"/>
      <c r="M35" s="28"/>
      <c r="N35" s="28"/>
      <c r="O35" s="27"/>
      <c r="P35" s="47"/>
      <c r="Q35" s="47"/>
      <c r="R35" s="47"/>
      <c r="S35" s="47"/>
    </row>
    <row r="36" spans="1:17" ht="18.75" customHeight="1">
      <c r="A36" s="27" t="s">
        <v>45</v>
      </c>
      <c r="B36" s="23" t="s">
        <v>19</v>
      </c>
      <c r="C36" s="20">
        <f t="shared" si="8"/>
        <v>923.0769230769231</v>
      </c>
      <c r="D36" s="20">
        <f t="shared" si="9"/>
        <v>600</v>
      </c>
      <c r="E36" s="20">
        <f t="shared" si="10"/>
        <v>600</v>
      </c>
      <c r="F36" s="28">
        <v>500</v>
      </c>
      <c r="G36" s="28">
        <v>100</v>
      </c>
      <c r="H36" s="28"/>
      <c r="I36" s="28"/>
      <c r="J36" s="28"/>
      <c r="K36" s="28"/>
      <c r="L36" s="28"/>
      <c r="M36" s="28"/>
      <c r="N36" s="28"/>
      <c r="O36" s="27"/>
      <c r="P36" s="10"/>
      <c r="Q36" s="47"/>
    </row>
    <row r="37" spans="1:19" s="3" customFormat="1" ht="18.75" customHeight="1">
      <c r="A37" s="27" t="s">
        <v>46</v>
      </c>
      <c r="B37" s="23" t="s">
        <v>19</v>
      </c>
      <c r="C37" s="20">
        <f t="shared" si="8"/>
        <v>1076.923076923077</v>
      </c>
      <c r="D37" s="20">
        <f t="shared" si="9"/>
        <v>700</v>
      </c>
      <c r="E37" s="20">
        <f t="shared" si="10"/>
        <v>700</v>
      </c>
      <c r="F37" s="28">
        <v>500</v>
      </c>
      <c r="G37" s="28">
        <v>200</v>
      </c>
      <c r="H37" s="28"/>
      <c r="I37" s="28"/>
      <c r="J37" s="28"/>
      <c r="K37" s="28"/>
      <c r="L37" s="28"/>
      <c r="M37" s="28"/>
      <c r="N37" s="28"/>
      <c r="O37" s="27"/>
      <c r="P37" s="46"/>
      <c r="Q37" s="46"/>
      <c r="R37" s="46"/>
      <c r="S37" s="46"/>
    </row>
    <row r="38" spans="1:19" ht="18.75" customHeight="1">
      <c r="A38" s="27" t="s">
        <v>47</v>
      </c>
      <c r="B38" s="23" t="s">
        <v>19</v>
      </c>
      <c r="C38" s="20">
        <f t="shared" si="8"/>
        <v>4923.076923076923</v>
      </c>
      <c r="D38" s="20">
        <f t="shared" si="9"/>
        <v>3200</v>
      </c>
      <c r="E38" s="20">
        <f t="shared" si="10"/>
        <v>3200</v>
      </c>
      <c r="F38" s="28">
        <v>700</v>
      </c>
      <c r="G38" s="28">
        <v>2500</v>
      </c>
      <c r="H38" s="28"/>
      <c r="I38" s="28"/>
      <c r="J38" s="28"/>
      <c r="K38" s="28"/>
      <c r="L38" s="28"/>
      <c r="M38" s="28"/>
      <c r="N38" s="28"/>
      <c r="O38" s="27"/>
      <c r="P38" s="47"/>
      <c r="Q38" s="47"/>
      <c r="R38" s="47"/>
      <c r="S38" s="47"/>
    </row>
    <row r="39" spans="1:19" s="3" customFormat="1" ht="15.75" customHeight="1">
      <c r="A39" s="27" t="s">
        <v>48</v>
      </c>
      <c r="B39" s="23" t="s">
        <v>19</v>
      </c>
      <c r="C39" s="20">
        <f t="shared" si="8"/>
        <v>2307.6923076923076</v>
      </c>
      <c r="D39" s="20">
        <f t="shared" si="9"/>
        <v>1500</v>
      </c>
      <c r="E39" s="20">
        <f t="shared" si="10"/>
        <v>1500</v>
      </c>
      <c r="F39" s="28">
        <v>1400</v>
      </c>
      <c r="G39" s="28">
        <v>100</v>
      </c>
      <c r="H39" s="28"/>
      <c r="I39" s="28"/>
      <c r="J39" s="28"/>
      <c r="K39" s="28"/>
      <c r="L39" s="28"/>
      <c r="M39" s="28"/>
      <c r="N39" s="28"/>
      <c r="O39" s="27"/>
      <c r="P39" s="46"/>
      <c r="Q39" s="46"/>
      <c r="R39" s="46"/>
      <c r="S39" s="46"/>
    </row>
    <row r="40" spans="1:17" ht="16.5" customHeight="1">
      <c r="A40" s="27" t="s">
        <v>49</v>
      </c>
      <c r="B40" s="23" t="s">
        <v>19</v>
      </c>
      <c r="C40" s="20">
        <f t="shared" si="8"/>
        <v>1538.4615384615383</v>
      </c>
      <c r="D40" s="20">
        <f t="shared" si="9"/>
        <v>1000</v>
      </c>
      <c r="E40" s="20">
        <f t="shared" si="10"/>
        <v>1000</v>
      </c>
      <c r="F40" s="28">
        <v>500</v>
      </c>
      <c r="G40" s="28">
        <v>500</v>
      </c>
      <c r="H40" s="28"/>
      <c r="I40" s="28"/>
      <c r="J40" s="28"/>
      <c r="K40" s="28"/>
      <c r="L40" s="28"/>
      <c r="M40" s="28"/>
      <c r="N40" s="28"/>
      <c r="O40" s="27"/>
      <c r="P40" s="10"/>
      <c r="Q40" s="47"/>
    </row>
    <row r="41" spans="1:19" ht="18.75" customHeight="1">
      <c r="A41" s="33" t="s">
        <v>50</v>
      </c>
      <c r="B41" s="23" t="s">
        <v>19</v>
      </c>
      <c r="C41" s="20">
        <f t="shared" si="8"/>
        <v>61503.07692307692</v>
      </c>
      <c r="D41" s="28">
        <f t="shared" si="9"/>
        <v>39977</v>
      </c>
      <c r="E41" s="20">
        <f t="shared" si="10"/>
        <v>34800</v>
      </c>
      <c r="F41" s="32">
        <v>15000</v>
      </c>
      <c r="G41" s="32">
        <v>15300</v>
      </c>
      <c r="H41" s="32">
        <v>240</v>
      </c>
      <c r="I41" s="32">
        <v>4260</v>
      </c>
      <c r="J41" s="28">
        <f>K41+L41+M41+N41</f>
        <v>5177</v>
      </c>
      <c r="K41" s="48">
        <v>700</v>
      </c>
      <c r="L41" s="32">
        <v>4290</v>
      </c>
      <c r="M41" s="32">
        <v>7</v>
      </c>
      <c r="N41" s="29">
        <v>180</v>
      </c>
      <c r="O41" s="27" t="s">
        <v>51</v>
      </c>
      <c r="P41" s="47"/>
      <c r="Q41" s="47"/>
      <c r="R41" s="47"/>
      <c r="S41" s="47"/>
    </row>
    <row r="42" spans="1:19" ht="18.75" customHeight="1">
      <c r="A42" s="34"/>
      <c r="B42" s="23" t="s">
        <v>20</v>
      </c>
      <c r="C42" s="20">
        <f t="shared" si="8"/>
        <v>58000</v>
      </c>
      <c r="D42" s="28">
        <f t="shared" si="9"/>
        <v>37700</v>
      </c>
      <c r="E42" s="20">
        <f t="shared" si="10"/>
        <v>24190</v>
      </c>
      <c r="F42" s="32"/>
      <c r="G42" s="32">
        <v>21600</v>
      </c>
      <c r="H42" s="32">
        <v>1720</v>
      </c>
      <c r="I42" s="32">
        <v>870</v>
      </c>
      <c r="J42" s="28">
        <f>K42+L42+M42+N42</f>
        <v>13510</v>
      </c>
      <c r="K42" s="28">
        <v>1490</v>
      </c>
      <c r="L42" s="32">
        <v>11200</v>
      </c>
      <c r="M42" s="32">
        <v>160</v>
      </c>
      <c r="N42" s="32">
        <v>660</v>
      </c>
      <c r="O42" s="40"/>
      <c r="P42" s="47"/>
      <c r="Q42" s="47"/>
      <c r="R42" s="47"/>
      <c r="S42" s="47"/>
    </row>
    <row r="43" spans="1:17" ht="18.75" customHeight="1">
      <c r="A43" s="35" t="s">
        <v>52</v>
      </c>
      <c r="B43" s="23" t="s">
        <v>19</v>
      </c>
      <c r="C43" s="22">
        <f t="shared" si="8"/>
        <v>16630.76923076923</v>
      </c>
      <c r="D43" s="36">
        <f t="shared" si="9"/>
        <v>10810</v>
      </c>
      <c r="E43" s="22">
        <f t="shared" si="10"/>
        <v>10790</v>
      </c>
      <c r="F43" s="36">
        <f>F44+F45</f>
        <v>10100</v>
      </c>
      <c r="G43" s="36">
        <f>G44+G45</f>
        <v>690</v>
      </c>
      <c r="H43" s="36"/>
      <c r="I43" s="36"/>
      <c r="J43" s="36">
        <f>J44+J45</f>
        <v>20</v>
      </c>
      <c r="K43" s="36"/>
      <c r="L43" s="36">
        <f>L44+L45</f>
        <v>20</v>
      </c>
      <c r="M43" s="36"/>
      <c r="N43" s="36"/>
      <c r="O43" s="27"/>
      <c r="P43" s="10"/>
      <c r="Q43" s="47"/>
    </row>
    <row r="44" spans="1:19" ht="18.75" customHeight="1">
      <c r="A44" s="37" t="s">
        <v>53</v>
      </c>
      <c r="B44" s="23" t="s">
        <v>19</v>
      </c>
      <c r="C44" s="20">
        <f t="shared" si="8"/>
        <v>7523.076923076923</v>
      </c>
      <c r="D44" s="28">
        <f t="shared" si="9"/>
        <v>4890</v>
      </c>
      <c r="E44" s="20">
        <f t="shared" si="10"/>
        <v>4890</v>
      </c>
      <c r="F44" s="23">
        <v>4200</v>
      </c>
      <c r="G44" s="23">
        <v>690</v>
      </c>
      <c r="H44" s="23"/>
      <c r="I44" s="20"/>
      <c r="J44" s="36"/>
      <c r="K44" s="20"/>
      <c r="L44" s="20"/>
      <c r="M44" s="20"/>
      <c r="N44" s="20"/>
      <c r="O44" s="18"/>
      <c r="P44" s="47"/>
      <c r="Q44" s="47"/>
      <c r="R44" s="47"/>
      <c r="S44" s="47"/>
    </row>
    <row r="45" spans="1:19" ht="18.75" customHeight="1">
      <c r="A45" s="37" t="s">
        <v>54</v>
      </c>
      <c r="B45" s="23" t="s">
        <v>19</v>
      </c>
      <c r="C45" s="20">
        <f t="shared" si="8"/>
        <v>9107.692307692307</v>
      </c>
      <c r="D45" s="28">
        <f t="shared" si="9"/>
        <v>5920</v>
      </c>
      <c r="E45" s="20">
        <f t="shared" si="10"/>
        <v>5900</v>
      </c>
      <c r="F45" s="23">
        <v>5900</v>
      </c>
      <c r="G45" s="23"/>
      <c r="H45" s="23"/>
      <c r="I45" s="23"/>
      <c r="J45" s="28">
        <f>K45+L45+M45+N45</f>
        <v>20</v>
      </c>
      <c r="K45" s="20"/>
      <c r="L45" s="23">
        <v>20</v>
      </c>
      <c r="M45" s="23"/>
      <c r="N45" s="23"/>
      <c r="O45" s="18"/>
      <c r="P45" s="47"/>
      <c r="Q45" s="47"/>
      <c r="R45" s="47"/>
      <c r="S45" s="47"/>
    </row>
    <row r="46" spans="16:17" ht="14.25">
      <c r="P46" s="10"/>
      <c r="Q46" s="47"/>
    </row>
    <row r="47" spans="16:17" ht="14.25">
      <c r="P47" s="10"/>
      <c r="Q47" s="47"/>
    </row>
    <row r="48" spans="16:17" ht="24.75" customHeight="1">
      <c r="P48" s="10"/>
      <c r="Q48" s="47"/>
    </row>
    <row r="49" spans="1:19" s="3" customFormat="1" ht="14.25">
      <c r="A49" s="5"/>
      <c r="B49" s="5"/>
      <c r="C49" s="6"/>
      <c r="D49" s="7"/>
      <c r="E49" s="7"/>
      <c r="F49" s="5"/>
      <c r="G49" s="8"/>
      <c r="H49" s="5"/>
      <c r="I49" s="5"/>
      <c r="J49" s="7"/>
      <c r="K49" s="7"/>
      <c r="L49" s="5"/>
      <c r="M49" s="5"/>
      <c r="N49" s="5"/>
      <c r="O49" s="5"/>
      <c r="P49" s="46"/>
      <c r="Q49" s="46"/>
      <c r="R49" s="46"/>
      <c r="S49" s="46"/>
    </row>
    <row r="50" spans="1:19" s="1" customFormat="1" ht="14.25">
      <c r="A50" s="5"/>
      <c r="B50" s="5"/>
      <c r="C50" s="6"/>
      <c r="D50" s="7"/>
      <c r="E50" s="7"/>
      <c r="F50" s="5"/>
      <c r="G50" s="8"/>
      <c r="H50" s="5"/>
      <c r="I50" s="5"/>
      <c r="J50" s="7"/>
      <c r="K50" s="7"/>
      <c r="L50" s="5"/>
      <c r="M50" s="5"/>
      <c r="N50" s="5"/>
      <c r="O50" s="5"/>
      <c r="P50" s="41"/>
      <c r="Q50" s="41"/>
      <c r="R50" s="41"/>
      <c r="S50" s="41"/>
    </row>
    <row r="51" spans="1:19" s="4" customFormat="1" ht="14.25">
      <c r="A51" s="5"/>
      <c r="B51" s="5"/>
      <c r="C51" s="6"/>
      <c r="D51" s="7"/>
      <c r="E51" s="7"/>
      <c r="F51" s="5"/>
      <c r="G51" s="8"/>
      <c r="H51" s="5"/>
      <c r="I51" s="5"/>
      <c r="J51" s="7"/>
      <c r="K51" s="7"/>
      <c r="L51" s="5"/>
      <c r="M51" s="5"/>
      <c r="N51" s="5"/>
      <c r="O51" s="5"/>
      <c r="P51" s="49"/>
      <c r="Q51" s="49"/>
      <c r="R51" s="49"/>
      <c r="S51" s="49"/>
    </row>
  </sheetData>
  <sheetProtection/>
  <mergeCells count="18">
    <mergeCell ref="A1:O1"/>
    <mergeCell ref="A2:O2"/>
    <mergeCell ref="A3:O3"/>
    <mergeCell ref="C4:D4"/>
    <mergeCell ref="E4:I4"/>
    <mergeCell ref="J4:N4"/>
    <mergeCell ref="A4:A5"/>
    <mergeCell ref="A6:A8"/>
    <mergeCell ref="A9:A10"/>
    <mergeCell ref="A19:A20"/>
    <mergeCell ref="A21:A22"/>
    <mergeCell ref="A23:A24"/>
    <mergeCell ref="A41:A42"/>
    <mergeCell ref="B4:B5"/>
    <mergeCell ref="O4:O5"/>
    <mergeCell ref="O19:O20"/>
    <mergeCell ref="O21:O22"/>
    <mergeCell ref="O41:O42"/>
  </mergeCells>
  <printOptions horizontalCentered="1"/>
  <pageMargins left="0.2361111111111111" right="0.2361111111111111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恒信电脑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恒信电脑</dc:creator>
  <cp:keywords/>
  <dc:description/>
  <cp:lastModifiedBy>郑是在下</cp:lastModifiedBy>
  <cp:lastPrinted>2021-04-02T19:23:45Z</cp:lastPrinted>
  <dcterms:created xsi:type="dcterms:W3CDTF">2016-05-15T17:10:36Z</dcterms:created>
  <dcterms:modified xsi:type="dcterms:W3CDTF">2023-03-06T09:24:54Z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2ECB96E4B0994642A8E0DAF0C810A2E9</vt:lpwstr>
  </property>
</Properties>
</file>