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1" sheetId="1" r:id="rId1"/>
  </sheets>
  <definedNames>
    <definedName name="_xlnm._FilterDatabase" localSheetId="0" hidden="1">'1'!$A$5:$N$24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<sst xmlns="http://schemas.openxmlformats.org/spreadsheetml/2006/main" count="38" uniqueCount="38">
  <si>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   信丰县2023年2月高龄老人长寿补贴发放汇总表</t>
  </si>
  <si>
    <t>编制单位（公章）：</t>
  </si>
  <si>
    <t>单位：人、元</t>
  </si>
  <si>
    <t>乡  镇</t>
  </si>
  <si>
    <t>80—84
周岁</t>
  </si>
  <si>
    <t>补助金额
（50元）</t>
  </si>
  <si>
    <t>85—89
周岁</t>
  </si>
  <si>
    <t>补助金额
（100元）</t>
  </si>
  <si>
    <t>90—94
周岁</t>
  </si>
  <si>
    <t>补助金额
（200元）</t>
  </si>
  <si>
    <t>95—99
周岁</t>
  </si>
  <si>
    <t>补助金额
（300元）</t>
  </si>
  <si>
    <t>100周
岁以上</t>
  </si>
  <si>
    <t>补助金额
（1000元）</t>
  </si>
  <si>
    <t>发放人数</t>
  </si>
  <si>
    <t>补助金额合计</t>
  </si>
  <si>
    <t>补发金额</t>
  </si>
  <si>
    <t>嘉定镇</t>
  </si>
  <si>
    <t>大塘埠镇</t>
  </si>
  <si>
    <t>西牛镇</t>
  </si>
  <si>
    <t>铁石口镇</t>
  </si>
  <si>
    <t>小江镇</t>
  </si>
  <si>
    <t>古陂镇</t>
  </si>
  <si>
    <t>大桥镇</t>
  </si>
  <si>
    <t>新田镇</t>
  </si>
  <si>
    <t>安西镇</t>
  </si>
  <si>
    <t>正平镇</t>
  </si>
  <si>
    <t>小河镇</t>
  </si>
  <si>
    <t>大阿镇</t>
  </si>
  <si>
    <t>油山镇</t>
  </si>
  <si>
    <t>虎山乡</t>
  </si>
  <si>
    <t>崇仙乡</t>
  </si>
  <si>
    <t>万隆乡</t>
  </si>
  <si>
    <t>城市社区管委会</t>
  </si>
  <si>
    <t>合  计</t>
  </si>
  <si>
    <t>审批人：</t>
  </si>
  <si>
    <t>审核人：                                             财政审核意见：</t>
  </si>
  <si>
    <t>制表人：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</si>
</sst>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</numFmts>
  <fonts count="24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8" borderId="0" applyNumberFormat="0" applyBorder="0" applyAlignment="0" applyProtection="0"/>
    <xf numFmtId="0" fontId="17" fillId="9" borderId="6" applyNumberFormat="0" applyAlignment="0" applyProtection="0"/>
    <xf numFmtId="0" fontId="18" fillId="9" borderId="1" applyNumberFormat="0" applyAlignment="0" applyProtection="0"/>
    <xf numFmtId="0" fontId="19" fillId="10" borderId="7" applyNumberFormat="0" applyAlignment="0" applyProtection="0"/>
    <xf numFmtId="0" fontId="5" fillId="3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2" borderId="0" applyNumberFormat="0" applyBorder="0" applyAlignment="0" applyProtection="0"/>
    <xf numFmtId="0" fontId="23" fillId="4" borderId="0" applyNumberFormat="0" applyBorder="0" applyAlignment="0" applyProtection="0"/>
    <xf numFmtId="0" fontId="5" fillId="13" borderId="0" applyNumberFormat="0" applyBorder="0" applyAlignment="0" applyProtection="0"/>
    <xf numFmtId="0" fontId="8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8" fillId="7" borderId="0" applyNumberFormat="0" applyBorder="0" applyAlignment="0" applyProtection="0"/>
    <xf numFmtId="0" fontId="5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18" borderId="0" xfId="0" applyFill="1" applyAlignment="1">
      <alignment vertical="center"/>
    </xf>
    <xf numFmtId="178" fontId="0" fillId="18" borderId="0" xfId="0" applyNumberFormat="1" applyFill="1" applyAlignment="1">
      <alignment vertical="center"/>
    </xf>
    <xf numFmtId="0" fontId="2" fillId="18" borderId="0" xfId="0" applyFont="1" applyFill="1" applyAlignment="1">
      <alignment horizontal="center" vertical="center"/>
    </xf>
    <xf numFmtId="178" fontId="2" fillId="18" borderId="0" xfId="0" applyNumberFormat="1" applyFont="1" applyFill="1" applyAlignment="1">
      <alignment horizontal="center" vertical="center"/>
    </xf>
    <xf numFmtId="0" fontId="1" fillId="18" borderId="0" xfId="0" applyFont="1" applyFill="1" applyAlignment="1">
      <alignment vertical="center"/>
    </xf>
    <xf numFmtId="178" fontId="1" fillId="18" borderId="0" xfId="0" applyNumberFormat="1" applyFont="1" applyFill="1" applyAlignment="1">
      <alignment vertical="center"/>
    </xf>
    <xf numFmtId="0" fontId="1" fillId="18" borderId="10" xfId="0" applyFont="1" applyFill="1" applyBorder="1" applyAlignment="1">
      <alignment horizontal="center" vertical="center"/>
    </xf>
    <xf numFmtId="178" fontId="1" fillId="18" borderId="10" xfId="0" applyNumberFormat="1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/>
    </xf>
    <xf numFmtId="178" fontId="1" fillId="18" borderId="11" xfId="0" applyNumberFormat="1" applyFont="1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178" fontId="0" fillId="18" borderId="0" xfId="0" applyNumberFormat="1" applyFont="1" applyFill="1" applyAlignment="1">
      <alignment vertical="center"/>
    </xf>
    <xf numFmtId="178" fontId="0" fillId="18" borderId="0" xfId="0" applyNumberFormat="1" applyFont="1" applyFill="1" applyAlignment="1">
      <alignment vertical="center"/>
    </xf>
    <xf numFmtId="178" fontId="0" fillId="18" borderId="0" xfId="0" applyNumberFormat="1" applyFont="1" applyFill="1" applyBorder="1" applyAlignment="1">
      <alignment horizontal="left" vertical="center"/>
    </xf>
    <xf numFmtId="178" fontId="0" fillId="18" borderId="0" xfId="0" applyNumberFormat="1" applyFont="1" applyFill="1" applyBorder="1" applyAlignment="1">
      <alignment vertical="center"/>
    </xf>
    <xf numFmtId="178" fontId="0" fillId="18" borderId="0" xfId="0" applyNumberFormat="1" applyFont="1" applyFill="1" applyBorder="1" applyAlignment="1">
      <alignment vertical="center"/>
    </xf>
    <xf numFmtId="178" fontId="1" fillId="18" borderId="0" xfId="0" applyNumberFormat="1" applyFont="1" applyFill="1" applyBorder="1" applyAlignment="1">
      <alignment horizontal="left" vertical="center"/>
    </xf>
    <xf numFmtId="178" fontId="1" fillId="18" borderId="0" xfId="0" applyNumberFormat="1" applyFont="1" applyFill="1" applyAlignment="1">
      <alignment vertical="center"/>
    </xf>
    <xf numFmtId="178" fontId="1" fillId="18" borderId="12" xfId="0" applyNumberFormat="1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/>
    </xf>
    <xf numFmtId="178" fontId="0" fillId="18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85" zoomScaleNormal="85" workbookViewId="0" topLeftCell="A1">
      <pane xSplit="3" ySplit="5" topLeftCell="D6" activePane="bottomRight" state="frozen"/>
      <selection pane="bottomRight" activeCell="P17" sqref="P17"/>
    </sheetView>
  </sheetViews>
  <sheetFormatPr defaultColWidth="9.00390625" defaultRowHeight="14.25"/>
  <cols>
    <col min="1" max="1" width="11.875" style="2" customWidth="1"/>
    <col min="2" max="2" width="8.75390625" style="3" customWidth="1"/>
    <col min="3" max="3" width="10.875" style="3" customWidth="1"/>
    <col min="4" max="4" width="8.75390625" style="3" customWidth="1"/>
    <col min="5" max="5" width="10.25390625" style="3" customWidth="1"/>
    <col min="6" max="6" width="7.00390625" style="3" customWidth="1"/>
    <col min="7" max="7" width="9.875" style="3" customWidth="1"/>
    <col min="8" max="8" width="7.125" style="3" customWidth="1"/>
    <col min="9" max="9" width="9.875" style="3" customWidth="1"/>
    <col min="10" max="10" width="6.875" style="3" customWidth="1"/>
    <col min="11" max="11" width="11.875" style="3" customWidth="1"/>
    <col min="12" max="12" width="10.00390625" style="3" customWidth="1"/>
    <col min="13" max="13" width="13.25390625" style="3" customWidth="1"/>
    <col min="14" max="14" width="9.375" style="3" customWidth="1"/>
    <col min="15" max="16384" width="9.00390625" style="2" customWidth="1"/>
  </cols>
  <sheetData>
    <row r="1" spans="1:14" ht="1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9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9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23" t="s">
        <v>2</v>
      </c>
      <c r="M3" s="7"/>
      <c r="N3" s="7"/>
    </row>
    <row r="4" spans="1:14" ht="19.5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24" t="s">
        <v>15</v>
      </c>
      <c r="N4" s="9" t="s">
        <v>16</v>
      </c>
    </row>
    <row r="5" spans="1:14" ht="19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4"/>
      <c r="N5" s="11"/>
    </row>
    <row r="6" spans="1:14" ht="19.5" customHeight="1">
      <c r="A6" s="12" t="s">
        <v>17</v>
      </c>
      <c r="B6" s="13">
        <v>890</v>
      </c>
      <c r="C6" s="13">
        <v>45050</v>
      </c>
      <c r="D6" s="13">
        <v>500</v>
      </c>
      <c r="E6" s="13">
        <f aca="true" t="shared" si="0" ref="E6:E10">D6*100</f>
        <v>50000</v>
      </c>
      <c r="F6" s="13">
        <v>144</v>
      </c>
      <c r="G6" s="13">
        <f aca="true" t="shared" si="1" ref="G6:G10">F6*200</f>
        <v>28800</v>
      </c>
      <c r="H6" s="13">
        <v>31</v>
      </c>
      <c r="I6" s="13">
        <f aca="true" t="shared" si="2" ref="I6:I10">H6*300</f>
        <v>9300</v>
      </c>
      <c r="J6" s="13">
        <v>3</v>
      </c>
      <c r="K6" s="13">
        <f aca="true" t="shared" si="3" ref="K6:K10">J6*1000</f>
        <v>3000</v>
      </c>
      <c r="L6" s="13">
        <f aca="true" t="shared" si="4" ref="L6:L10">B6+D6+F6+H6+J6</f>
        <v>1568</v>
      </c>
      <c r="M6" s="13">
        <f aca="true" t="shared" si="5" ref="M6:M10">C6+E6+G6+I6+K6</f>
        <v>136150</v>
      </c>
      <c r="N6" s="25">
        <v>550</v>
      </c>
    </row>
    <row r="7" spans="1:14" ht="19.5" customHeight="1">
      <c r="A7" s="12" t="s">
        <v>18</v>
      </c>
      <c r="B7" s="13">
        <v>638</v>
      </c>
      <c r="C7" s="13">
        <v>32050</v>
      </c>
      <c r="D7" s="13">
        <v>360</v>
      </c>
      <c r="E7" s="13">
        <v>36000</v>
      </c>
      <c r="F7" s="13">
        <v>124</v>
      </c>
      <c r="G7" s="13">
        <v>24800</v>
      </c>
      <c r="H7" s="13">
        <v>15</v>
      </c>
      <c r="I7" s="13">
        <v>4500</v>
      </c>
      <c r="J7" s="13">
        <v>3</v>
      </c>
      <c r="K7" s="13">
        <v>3000</v>
      </c>
      <c r="L7" s="13">
        <f t="shared" si="4"/>
        <v>1140</v>
      </c>
      <c r="M7" s="13">
        <f>K7+I7+G7+E7+C7</f>
        <v>100350</v>
      </c>
      <c r="N7" s="25">
        <v>150</v>
      </c>
    </row>
    <row r="8" spans="1:14" ht="19.5" customHeight="1">
      <c r="A8" s="12" t="s">
        <v>19</v>
      </c>
      <c r="B8" s="14">
        <v>620</v>
      </c>
      <c r="C8" s="14">
        <v>31100</v>
      </c>
      <c r="D8" s="14">
        <v>397</v>
      </c>
      <c r="E8" s="14">
        <v>39700</v>
      </c>
      <c r="F8" s="14">
        <v>108</v>
      </c>
      <c r="G8" s="14">
        <v>21600</v>
      </c>
      <c r="H8" s="15">
        <v>21</v>
      </c>
      <c r="I8" s="15">
        <v>6300</v>
      </c>
      <c r="J8" s="15">
        <v>2</v>
      </c>
      <c r="K8" s="15">
        <v>2000</v>
      </c>
      <c r="L8" s="15">
        <f t="shared" si="4"/>
        <v>1148</v>
      </c>
      <c r="M8" s="15">
        <f>C8+E8+G8+I8+K8</f>
        <v>100700</v>
      </c>
      <c r="N8" s="25">
        <v>100</v>
      </c>
    </row>
    <row r="9" spans="1:14" ht="19.5" customHeight="1">
      <c r="A9" s="12" t="s">
        <v>20</v>
      </c>
      <c r="B9" s="13">
        <v>336</v>
      </c>
      <c r="C9" s="13">
        <v>16950</v>
      </c>
      <c r="D9" s="13">
        <v>194</v>
      </c>
      <c r="E9" s="13">
        <f t="shared" si="0"/>
        <v>19400</v>
      </c>
      <c r="F9" s="13">
        <v>53</v>
      </c>
      <c r="G9" s="13">
        <f t="shared" si="1"/>
        <v>10600</v>
      </c>
      <c r="H9" s="13">
        <v>14</v>
      </c>
      <c r="I9" s="13">
        <f t="shared" si="2"/>
        <v>4200</v>
      </c>
      <c r="J9" s="13">
        <v>2</v>
      </c>
      <c r="K9" s="13">
        <f t="shared" si="3"/>
        <v>2000</v>
      </c>
      <c r="L9" s="13">
        <f t="shared" si="4"/>
        <v>599</v>
      </c>
      <c r="M9" s="13">
        <f t="shared" si="5"/>
        <v>53150</v>
      </c>
      <c r="N9" s="25">
        <v>150</v>
      </c>
    </row>
    <row r="10" spans="1:14" ht="19.5" customHeight="1">
      <c r="A10" s="12" t="s">
        <v>21</v>
      </c>
      <c r="B10" s="13">
        <v>281</v>
      </c>
      <c r="C10" s="13">
        <f>B10*50+150</f>
        <v>14200</v>
      </c>
      <c r="D10" s="13">
        <v>180</v>
      </c>
      <c r="E10" s="13">
        <f t="shared" si="0"/>
        <v>18000</v>
      </c>
      <c r="F10" s="13">
        <v>44</v>
      </c>
      <c r="G10" s="13">
        <f t="shared" si="1"/>
        <v>8800</v>
      </c>
      <c r="H10" s="13">
        <v>14</v>
      </c>
      <c r="I10" s="13">
        <f t="shared" si="2"/>
        <v>4200</v>
      </c>
      <c r="J10" s="13">
        <v>1</v>
      </c>
      <c r="K10" s="13">
        <f t="shared" si="3"/>
        <v>1000</v>
      </c>
      <c r="L10" s="13">
        <f t="shared" si="4"/>
        <v>520</v>
      </c>
      <c r="M10" s="13">
        <f t="shared" si="5"/>
        <v>46200</v>
      </c>
      <c r="N10" s="25">
        <v>150</v>
      </c>
    </row>
    <row r="11" spans="1:14" ht="19.5" customHeight="1">
      <c r="A11" s="12" t="s">
        <v>22</v>
      </c>
      <c r="B11" s="13">
        <v>416</v>
      </c>
      <c r="C11" s="13">
        <v>20950</v>
      </c>
      <c r="D11" s="13">
        <v>200</v>
      </c>
      <c r="E11" s="13">
        <v>20000</v>
      </c>
      <c r="F11" s="13">
        <v>49</v>
      </c>
      <c r="G11" s="13">
        <v>9800</v>
      </c>
      <c r="H11" s="13">
        <v>10</v>
      </c>
      <c r="I11" s="13">
        <v>3000</v>
      </c>
      <c r="J11" s="13">
        <v>4</v>
      </c>
      <c r="K11" s="13">
        <v>4000</v>
      </c>
      <c r="L11" s="13">
        <f aca="true" t="shared" si="6" ref="L11:L15">B11+D11+F11+H11+J11</f>
        <v>679</v>
      </c>
      <c r="M11" s="13">
        <f aca="true" t="shared" si="7" ref="M11:M13">C11+E11+G11+I11+K11</f>
        <v>57750</v>
      </c>
      <c r="N11" s="25">
        <v>150</v>
      </c>
    </row>
    <row r="12" spans="1:14" ht="19.5" customHeight="1">
      <c r="A12" s="12" t="s">
        <v>23</v>
      </c>
      <c r="B12" s="13">
        <v>212</v>
      </c>
      <c r="C12" s="13">
        <v>10800</v>
      </c>
      <c r="D12" s="13">
        <v>125</v>
      </c>
      <c r="E12" s="13">
        <v>12500</v>
      </c>
      <c r="F12" s="13">
        <v>26</v>
      </c>
      <c r="G12" s="13">
        <v>5200</v>
      </c>
      <c r="H12" s="13">
        <v>5</v>
      </c>
      <c r="I12" s="13">
        <v>1500</v>
      </c>
      <c r="J12" s="13">
        <v>0</v>
      </c>
      <c r="K12" s="13">
        <v>0</v>
      </c>
      <c r="L12" s="13">
        <f t="shared" si="6"/>
        <v>368</v>
      </c>
      <c r="M12" s="13">
        <f t="shared" si="7"/>
        <v>30000</v>
      </c>
      <c r="N12" s="25">
        <v>200</v>
      </c>
    </row>
    <row r="13" spans="1:14" ht="19.5" customHeight="1">
      <c r="A13" s="12" t="s">
        <v>24</v>
      </c>
      <c r="B13" s="13">
        <v>285</v>
      </c>
      <c r="C13" s="13">
        <v>14250</v>
      </c>
      <c r="D13" s="13">
        <v>135</v>
      </c>
      <c r="E13" s="13">
        <v>13500</v>
      </c>
      <c r="F13" s="13">
        <v>45</v>
      </c>
      <c r="G13" s="13">
        <v>9000</v>
      </c>
      <c r="H13" s="13">
        <v>13</v>
      </c>
      <c r="I13" s="13">
        <v>3900</v>
      </c>
      <c r="J13" s="13">
        <v>0</v>
      </c>
      <c r="K13" s="13">
        <f>J13*1000</f>
        <v>0</v>
      </c>
      <c r="L13" s="13">
        <f t="shared" si="6"/>
        <v>478</v>
      </c>
      <c r="M13" s="13">
        <f t="shared" si="7"/>
        <v>40650</v>
      </c>
      <c r="N13" s="25">
        <v>0</v>
      </c>
    </row>
    <row r="14" spans="1:14" ht="19.5" customHeight="1">
      <c r="A14" s="12" t="s">
        <v>25</v>
      </c>
      <c r="B14" s="13">
        <v>425</v>
      </c>
      <c r="C14" s="13">
        <v>21550</v>
      </c>
      <c r="D14" s="13">
        <v>271</v>
      </c>
      <c r="E14" s="13">
        <v>27200</v>
      </c>
      <c r="F14" s="13">
        <v>78</v>
      </c>
      <c r="G14" s="13">
        <f>F14*200</f>
        <v>15600</v>
      </c>
      <c r="H14" s="13">
        <v>18</v>
      </c>
      <c r="I14" s="13">
        <f>H14*300</f>
        <v>5400</v>
      </c>
      <c r="J14" s="13">
        <v>2</v>
      </c>
      <c r="K14" s="13">
        <f>J14*1000</f>
        <v>2000</v>
      </c>
      <c r="L14" s="13">
        <f t="shared" si="6"/>
        <v>794</v>
      </c>
      <c r="M14" s="13">
        <f aca="true" t="shared" si="8" ref="M14:M20">C14+E14+G14+I14+K14</f>
        <v>71750</v>
      </c>
      <c r="N14" s="25">
        <v>400</v>
      </c>
    </row>
    <row r="15" spans="1:14" ht="19.5" customHeight="1">
      <c r="A15" s="12" t="s">
        <v>26</v>
      </c>
      <c r="B15" s="13">
        <v>646</v>
      </c>
      <c r="C15" s="13">
        <v>32400</v>
      </c>
      <c r="D15" s="13">
        <v>351</v>
      </c>
      <c r="E15" s="13">
        <v>35100</v>
      </c>
      <c r="F15" s="13">
        <v>78</v>
      </c>
      <c r="G15" s="13">
        <v>15600</v>
      </c>
      <c r="H15" s="13">
        <v>8</v>
      </c>
      <c r="I15" s="13">
        <v>2400</v>
      </c>
      <c r="J15" s="13">
        <v>1</v>
      </c>
      <c r="K15" s="13">
        <v>1000</v>
      </c>
      <c r="L15" s="13">
        <f t="shared" si="6"/>
        <v>1084</v>
      </c>
      <c r="M15" s="13">
        <f t="shared" si="8"/>
        <v>86500</v>
      </c>
      <c r="N15" s="25">
        <v>100</v>
      </c>
    </row>
    <row r="16" spans="1:14" ht="19.5" customHeight="1">
      <c r="A16" s="12" t="s">
        <v>27</v>
      </c>
      <c r="B16" s="13">
        <v>416</v>
      </c>
      <c r="C16" s="13">
        <f>B16*50+2500</f>
        <v>23300</v>
      </c>
      <c r="D16" s="13">
        <v>247</v>
      </c>
      <c r="E16" s="13">
        <f>D16*100</f>
        <v>24700</v>
      </c>
      <c r="F16" s="13">
        <v>43</v>
      </c>
      <c r="G16" s="13">
        <f>F16*200</f>
        <v>8600</v>
      </c>
      <c r="H16" s="13">
        <v>15</v>
      </c>
      <c r="I16" s="13">
        <f>H16*300</f>
        <v>4500</v>
      </c>
      <c r="J16" s="13">
        <v>0</v>
      </c>
      <c r="K16" s="13">
        <v>0</v>
      </c>
      <c r="L16" s="13">
        <f>B16+D16+F16+H16</f>
        <v>721</v>
      </c>
      <c r="M16" s="13">
        <f>C16+E16+G16+I16+J16+K16</f>
        <v>61100</v>
      </c>
      <c r="N16" s="25">
        <v>2500</v>
      </c>
    </row>
    <row r="17" spans="1:14" ht="19.5" customHeight="1">
      <c r="A17" s="12" t="s">
        <v>28</v>
      </c>
      <c r="B17" s="13">
        <v>511</v>
      </c>
      <c r="C17" s="13">
        <v>25750</v>
      </c>
      <c r="D17" s="13">
        <v>266</v>
      </c>
      <c r="E17" s="13">
        <v>26600</v>
      </c>
      <c r="F17" s="13">
        <v>83</v>
      </c>
      <c r="G17" s="13">
        <v>16600</v>
      </c>
      <c r="H17" s="13">
        <v>20</v>
      </c>
      <c r="I17" s="13">
        <v>6000</v>
      </c>
      <c r="J17" s="13">
        <v>2</v>
      </c>
      <c r="K17" s="13">
        <v>2000</v>
      </c>
      <c r="L17" s="13">
        <v>882</v>
      </c>
      <c r="M17" s="13">
        <f t="shared" si="8"/>
        <v>76950</v>
      </c>
      <c r="N17" s="25">
        <v>200</v>
      </c>
    </row>
    <row r="18" spans="1:14" ht="19.5" customHeight="1">
      <c r="A18" s="12" t="s">
        <v>29</v>
      </c>
      <c r="B18" s="13">
        <v>233</v>
      </c>
      <c r="C18" s="13">
        <v>12600</v>
      </c>
      <c r="D18" s="13">
        <v>106</v>
      </c>
      <c r="E18" s="13">
        <v>10600</v>
      </c>
      <c r="F18" s="13">
        <v>39</v>
      </c>
      <c r="G18" s="13">
        <v>7800</v>
      </c>
      <c r="H18" s="13">
        <v>3</v>
      </c>
      <c r="I18" s="13">
        <v>900</v>
      </c>
      <c r="J18" s="13">
        <v>0</v>
      </c>
      <c r="K18" s="13">
        <v>0</v>
      </c>
      <c r="L18" s="13">
        <v>381</v>
      </c>
      <c r="M18" s="13">
        <v>31900</v>
      </c>
      <c r="N18" s="25">
        <v>950</v>
      </c>
    </row>
    <row r="19" spans="1:14" ht="19.5" customHeight="1">
      <c r="A19" s="12" t="s">
        <v>30</v>
      </c>
      <c r="B19" s="13">
        <v>213</v>
      </c>
      <c r="C19" s="13">
        <f>B19*50</f>
        <v>10650</v>
      </c>
      <c r="D19" s="13">
        <v>125</v>
      </c>
      <c r="E19" s="13">
        <f>D19*100</f>
        <v>12500</v>
      </c>
      <c r="F19" s="13">
        <v>38</v>
      </c>
      <c r="G19" s="13">
        <f>F19*200</f>
        <v>7600</v>
      </c>
      <c r="H19" s="13">
        <v>9</v>
      </c>
      <c r="I19" s="13">
        <f>H19*300</f>
        <v>2700</v>
      </c>
      <c r="J19" s="13">
        <v>1</v>
      </c>
      <c r="K19" s="13">
        <f>J19*1000</f>
        <v>1000</v>
      </c>
      <c r="L19" s="13">
        <f aca="true" t="shared" si="9" ref="L19:L22">B19+D19+F19+H19+J19</f>
        <v>386</v>
      </c>
      <c r="M19" s="13">
        <f t="shared" si="8"/>
        <v>34450</v>
      </c>
      <c r="N19" s="25">
        <v>0</v>
      </c>
    </row>
    <row r="20" spans="1:14" s="1" customFormat="1" ht="19.5" customHeight="1">
      <c r="A20" s="12" t="s">
        <v>31</v>
      </c>
      <c r="B20" s="13">
        <v>197</v>
      </c>
      <c r="C20" s="13">
        <v>10100</v>
      </c>
      <c r="D20" s="13">
        <v>110</v>
      </c>
      <c r="E20" s="13">
        <v>11000</v>
      </c>
      <c r="F20" s="13">
        <v>26</v>
      </c>
      <c r="G20" s="13">
        <v>5200</v>
      </c>
      <c r="H20" s="13">
        <v>5</v>
      </c>
      <c r="I20" s="13">
        <v>1500</v>
      </c>
      <c r="J20" s="13">
        <v>0</v>
      </c>
      <c r="K20" s="13">
        <v>0</v>
      </c>
      <c r="L20" s="13">
        <f t="shared" si="9"/>
        <v>338</v>
      </c>
      <c r="M20" s="13">
        <f t="shared" si="8"/>
        <v>27800</v>
      </c>
      <c r="N20" s="25">
        <v>250</v>
      </c>
    </row>
    <row r="21" spans="1:14" s="1" customFormat="1" ht="19.5" customHeight="1">
      <c r="A21" s="12" t="s">
        <v>32</v>
      </c>
      <c r="B21" s="13">
        <v>266</v>
      </c>
      <c r="C21" s="13">
        <v>13300</v>
      </c>
      <c r="D21" s="13">
        <v>116</v>
      </c>
      <c r="E21" s="13">
        <v>11600</v>
      </c>
      <c r="F21" s="13">
        <v>34</v>
      </c>
      <c r="G21" s="13">
        <v>6800</v>
      </c>
      <c r="H21" s="13">
        <v>0</v>
      </c>
      <c r="I21" s="13">
        <v>0</v>
      </c>
      <c r="J21" s="13">
        <v>2</v>
      </c>
      <c r="K21" s="13">
        <v>2000</v>
      </c>
      <c r="L21" s="13">
        <v>418</v>
      </c>
      <c r="M21" s="13">
        <v>33700</v>
      </c>
      <c r="N21" s="25">
        <v>0</v>
      </c>
    </row>
    <row r="22" spans="1:14" ht="19.5" customHeight="1">
      <c r="A22" s="12" t="s">
        <v>33</v>
      </c>
      <c r="B22" s="13">
        <v>541</v>
      </c>
      <c r="C22" s="13">
        <v>27350</v>
      </c>
      <c r="D22" s="13">
        <v>256</v>
      </c>
      <c r="E22" s="13">
        <v>25600</v>
      </c>
      <c r="F22" s="13">
        <v>55</v>
      </c>
      <c r="G22" s="13">
        <v>11000</v>
      </c>
      <c r="H22" s="13">
        <v>9</v>
      </c>
      <c r="I22" s="13">
        <v>2700</v>
      </c>
      <c r="J22" s="13">
        <v>0</v>
      </c>
      <c r="K22" s="13">
        <v>0</v>
      </c>
      <c r="L22" s="13">
        <f t="shared" si="9"/>
        <v>861</v>
      </c>
      <c r="M22" s="13">
        <f>C22+E22+G22+I22+K22</f>
        <v>66650</v>
      </c>
      <c r="N22" s="25">
        <v>300</v>
      </c>
    </row>
    <row r="23" spans="1:14" ht="19.5" customHeight="1">
      <c r="A23" s="12" t="s">
        <v>34</v>
      </c>
      <c r="B23" s="13">
        <f aca="true" t="shared" si="10" ref="B23:N23">SUM(B6:B22)</f>
        <v>7126</v>
      </c>
      <c r="C23" s="13">
        <f t="shared" si="10"/>
        <v>362350</v>
      </c>
      <c r="D23" s="13">
        <f t="shared" si="10"/>
        <v>3939</v>
      </c>
      <c r="E23" s="13">
        <f t="shared" si="10"/>
        <v>394000</v>
      </c>
      <c r="F23" s="13">
        <f t="shared" si="10"/>
        <v>1067</v>
      </c>
      <c r="G23" s="13">
        <f t="shared" si="10"/>
        <v>213400</v>
      </c>
      <c r="H23" s="13">
        <f t="shared" si="10"/>
        <v>210</v>
      </c>
      <c r="I23" s="13">
        <f t="shared" si="10"/>
        <v>63000</v>
      </c>
      <c r="J23" s="13">
        <f t="shared" si="10"/>
        <v>23</v>
      </c>
      <c r="K23" s="13">
        <f t="shared" si="10"/>
        <v>23000</v>
      </c>
      <c r="L23" s="13">
        <f t="shared" si="10"/>
        <v>12365</v>
      </c>
      <c r="M23" s="13">
        <f t="shared" si="10"/>
        <v>1055750</v>
      </c>
      <c r="N23" s="25">
        <v>6150</v>
      </c>
    </row>
    <row r="24" spans="1:14" ht="54.75" customHeight="1">
      <c r="A24" s="16" t="s">
        <v>35</v>
      </c>
      <c r="B24" s="17"/>
      <c r="C24" s="17"/>
      <c r="D24" s="18"/>
      <c r="E24" s="19" t="s">
        <v>36</v>
      </c>
      <c r="F24" s="20"/>
      <c r="G24" s="21"/>
      <c r="H24" s="20"/>
      <c r="I24" s="20"/>
      <c r="J24" s="26" t="s">
        <v>37</v>
      </c>
      <c r="K24" s="26"/>
      <c r="L24" s="26"/>
      <c r="M24" s="26"/>
      <c r="N24" s="26"/>
    </row>
    <row r="25" spans="2:12" ht="22.5" customHeight="1">
      <c r="B25" s="22"/>
      <c r="C25" s="22"/>
      <c r="D25" s="22"/>
      <c r="F25" s="22"/>
      <c r="H25" s="22"/>
      <c r="I25" s="22"/>
      <c r="J25" s="22"/>
      <c r="K25" s="22"/>
      <c r="L25" s="22"/>
    </row>
  </sheetData>
  <sheetProtection/>
  <autoFilter ref="A5:N24"/>
  <mergeCells count="16">
    <mergeCell ref="J24:N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1:M2"/>
  </mergeCells>
  <printOptions horizontalCentered="1"/>
  <pageMargins left="0.275" right="0.275" top="0.4722222222222222" bottom="0.35" header="0.5118055555555555" footer="0.472222222222222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半世癫狂</cp:lastModifiedBy>
  <cp:lastPrinted>2018-01-29T01:05:03Z</cp:lastPrinted>
  <dcterms:created xsi:type="dcterms:W3CDTF">2010-05-20T07:44:59Z</dcterms:created>
  <dcterms:modified xsi:type="dcterms:W3CDTF">2023-02-09T12:14:04Z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I">
    <vt:lpwstr>CBC887A0029549E7AD939663BE4693D0</vt:lpwstr>
  </property>
</Properties>
</file>